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Trimestre" sheetId="1" r:id="rId1"/>
  </sheets>
  <definedNames>
    <definedName name="_xlnm.Print_Area" localSheetId="0">Trimestre!$A$1:$Q$70</definedName>
    <definedName name="_xlnm.Print_Titles" localSheetId="0">Trimestre!$14:$16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P39" i="1"/>
  <c r="Q39" i="1"/>
  <c r="J44" i="1"/>
  <c r="Q44" i="1"/>
  <c r="J45" i="1"/>
  <c r="Q45" i="1"/>
  <c r="J46" i="1"/>
  <c r="Q46" i="1"/>
  <c r="J47" i="1"/>
  <c r="Q47" i="1"/>
  <c r="Q49" i="1" l="1"/>
  <c r="Q48" i="1" s="1"/>
  <c r="J49" i="1"/>
  <c r="J48" i="1" s="1"/>
  <c r="P48" i="1"/>
  <c r="M48" i="1"/>
  <c r="L48" i="1"/>
  <c r="K48" i="1"/>
  <c r="I48" i="1"/>
  <c r="H48" i="1"/>
  <c r="P38" i="1"/>
  <c r="J38" i="1"/>
  <c r="M38" i="1"/>
  <c r="L38" i="1"/>
  <c r="K38" i="1"/>
  <c r="I38" i="1"/>
  <c r="H38" i="1"/>
  <c r="Q37" i="1"/>
  <c r="P37" i="1"/>
  <c r="J37" i="1"/>
  <c r="Q36" i="1"/>
  <c r="J36" i="1"/>
  <c r="Q35" i="1"/>
  <c r="J35" i="1"/>
  <c r="Q34" i="1"/>
  <c r="P34" i="1"/>
  <c r="J34" i="1"/>
  <c r="M33" i="1"/>
  <c r="L33" i="1"/>
  <c r="K33" i="1"/>
  <c r="I33" i="1"/>
  <c r="H33" i="1"/>
  <c r="Q31" i="1"/>
  <c r="P31" i="1"/>
  <c r="P28" i="1" s="1"/>
  <c r="J31" i="1"/>
  <c r="Q30" i="1"/>
  <c r="J30" i="1"/>
  <c r="J28" i="1" s="1"/>
  <c r="Q29" i="1"/>
  <c r="J29" i="1"/>
  <c r="O28" i="1"/>
  <c r="N28" i="1"/>
  <c r="M28" i="1"/>
  <c r="L28" i="1"/>
  <c r="K28" i="1"/>
  <c r="I28" i="1"/>
  <c r="H28" i="1"/>
  <c r="Q27" i="1"/>
  <c r="J27" i="1"/>
  <c r="Q26" i="1"/>
  <c r="P26" i="1"/>
  <c r="J26" i="1"/>
  <c r="Q25" i="1"/>
  <c r="P25" i="1"/>
  <c r="J25" i="1"/>
  <c r="Q24" i="1"/>
  <c r="J24" i="1"/>
  <c r="Q23" i="1"/>
  <c r="J23" i="1"/>
  <c r="Q22" i="1"/>
  <c r="P22" i="1"/>
  <c r="J22" i="1"/>
  <c r="Q21" i="1"/>
  <c r="P21" i="1"/>
  <c r="J21" i="1"/>
  <c r="Q20" i="1"/>
  <c r="P20" i="1"/>
  <c r="J20" i="1"/>
  <c r="Q19" i="1"/>
  <c r="J19" i="1"/>
  <c r="Q18" i="1"/>
  <c r="P18" i="1"/>
  <c r="J18" i="1"/>
  <c r="O17" i="1"/>
  <c r="N17" i="1"/>
  <c r="M17" i="1"/>
  <c r="L17" i="1"/>
  <c r="K17" i="1"/>
  <c r="I17" i="1"/>
  <c r="H17" i="1"/>
  <c r="L32" i="1" l="1"/>
  <c r="Q28" i="1"/>
  <c r="P17" i="1"/>
  <c r="P50" i="1" s="1"/>
  <c r="Q17" i="1"/>
  <c r="P33" i="1"/>
  <c r="J33" i="1"/>
  <c r="I32" i="1"/>
  <c r="I50" i="1" s="1"/>
  <c r="H32" i="1"/>
  <c r="M32" i="1"/>
  <c r="M50" i="1" s="1"/>
  <c r="J32" i="1"/>
  <c r="O50" i="1"/>
  <c r="Q33" i="1"/>
  <c r="J17" i="1"/>
  <c r="Q38" i="1"/>
  <c r="K32" i="1"/>
  <c r="H50" i="1"/>
  <c r="J50" i="1" l="1"/>
  <c r="Q50" i="1"/>
</calcChain>
</file>

<file path=xl/sharedStrings.xml><?xml version="1.0" encoding="utf-8"?>
<sst xmlns="http://schemas.openxmlformats.org/spreadsheetml/2006/main" count="106" uniqueCount="92">
  <si>
    <t>INFORME DE EJECUCION FISICA Y FINANCIERA</t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</si>
  <si>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</si>
  <si>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</si>
  <si>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</si>
  <si>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</si>
  <si>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</si>
  <si>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</si>
  <si>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</si>
  <si>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</si>
  <si>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Programacion Ejecución Fisica Financiera jul. - sep., 2024</t>
  </si>
  <si>
    <t>Ejecución Fisica Financiera Jul. - Sep., 2024</t>
  </si>
  <si>
    <t>% de Ejecución Fisico-Finanaciero, Jul-Sep. 2024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</si>
  <si>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</si>
  <si>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</si>
  <si>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</si>
  <si>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</si>
  <si>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2024  </t>
  </si>
  <si>
    <t>Modificaciones Presupuestarias 2024</t>
  </si>
  <si>
    <t xml:space="preserve">Presupuesto   2024,  Modificado Vigente </t>
  </si>
  <si>
    <t>Metas Fisicas para el año 2024</t>
  </si>
  <si>
    <t>3er. Trimestre</t>
  </si>
  <si>
    <t>% Fisica</t>
  </si>
  <si>
    <t>% Financiera</t>
  </si>
  <si>
    <t>Ejec</t>
  </si>
  <si>
    <t>Obj. Gral.</t>
  </si>
  <si>
    <t>Obj. Esp.</t>
  </si>
  <si>
    <t>Ejecución Fisica,                       (C)</t>
  </si>
  <si>
    <t>Ejecución Financiera,                       (D)</t>
  </si>
  <si>
    <t>% Fisica =C/A*100</t>
  </si>
  <si>
    <t>Financiera %=D/B*100</t>
  </si>
  <si>
    <t>O12.-  Libre Ejercicio de los Derechos Laborales en el Sector Formal Privado.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</si>
  <si>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</si>
  <si>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</si>
  <si>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</si>
  <si>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</si>
  <si>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</si>
  <si>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</si>
  <si>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</si>
  <si>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</si>
  <si>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</si>
  <si>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</si>
  <si>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</si>
  <si>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</si>
  <si>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</si>
  <si>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</si>
  <si>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</si>
  <si>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</si>
  <si>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</si>
  <si>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</si>
  <si>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</si>
  <si>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</si>
  <si>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</si>
  <si>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</si>
  <si>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</si>
  <si>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</si>
  <si>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</si>
  <si>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</si>
  <si>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</si>
  <si>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</si>
  <si>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</si>
  <si>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</si>
  <si>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</si>
  <si>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</si>
  <si>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</si>
  <si>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</si>
  <si>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</si>
  <si>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</si>
  <si>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</si>
  <si>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</si>
  <si>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</si>
  <si>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</si>
  <si>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</si>
  <si>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</si>
  <si>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</si>
  <si>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</si>
  <si>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</si>
  <si>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</si>
  <si>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</si>
  <si>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</si>
  <si>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</si>
  <si>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</si>
  <si>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</si>
  <si>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</si>
  <si>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</si>
  <si>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</si>
  <si>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</si>
  <si>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</si>
  <si>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</si>
  <si>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>Nota: Este analisis fisico-financiero, Julio-septiembre 2024,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 e informes trimestrales</t>
  </si>
  <si>
    <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</si>
  <si>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</si>
  <si>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t>TRIMESTRE JULIO - SEPTIEMBRE- 2024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</si>
</sst>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4"/>
      <color rgb="FF000000"/>
      <name val="Calibri Light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105">
    <xf numFmtId="0" fontId="0" fillId="0" borderId="0" xfId="0"/>
    <xf numFmtId="0" fontId="0" fillId="0" borderId="0" xfId="0" applyBorder="1"/>
    <xf numFmtId="43" fontId="0" fillId="0" borderId="0" xfId="0" applyNumberFormat="1"/>
    <xf numFmtId="44" fontId="0" fillId="0" borderId="0" xfId="2" applyFont="1"/>
    <xf numFmtId="44" fontId="0" fillId="0" borderId="0" xfId="0" applyNumberFormat="1"/>
    <xf numFmtId="43" fontId="0" fillId="0" borderId="0" xfId="0" applyNumberFormat="1" applyBorder="1"/>
    <xf numFmtId="4" fontId="0" fillId="0" borderId="0" xfId="0" applyNumberFormat="1"/>
    <xf numFmtId="0" fontId="5" fillId="2" borderId="2" xfId="0" applyFont="1" applyFill="1" applyBorder="1" applyAlignment="1">
      <alignment vertical="center" wrapText="1"/>
    </xf>
    <xf numFmtId="164" fontId="4" fillId="2" borderId="2" xfId="1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0" borderId="2" xfId="1" applyFont="1" applyFill="1" applyBorder="1" applyAlignment="1">
      <alignment vertical="center"/>
    </xf>
    <xf numFmtId="1" fontId="4" fillId="0" borderId="2" xfId="1" applyNumberFormat="1" applyFont="1" applyFill="1" applyBorder="1" applyAlignment="1">
      <alignment horizontal="center" vertical="center" wrapText="1"/>
    </xf>
    <xf numFmtId="49" fontId="15" fillId="2" borderId="2" xfId="3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left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5" fontId="4" fillId="3" borderId="2" xfId="0" applyNumberFormat="1" applyFont="1" applyFill="1" applyBorder="1" applyAlignment="1">
      <alignment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vertical="center" wrapText="1"/>
    </xf>
    <xf numFmtId="165" fontId="4" fillId="3" borderId="3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49" fontId="13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1" applyFont="1" applyFill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3" fontId="9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43" fontId="2" fillId="0" borderId="0" xfId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65" fontId="10" fillId="0" borderId="0" xfId="0" applyNumberFormat="1" applyFont="1" applyBorder="1" applyAlignment="1">
      <alignment vertical="center"/>
    </xf>
    <xf numFmtId="43" fontId="10" fillId="0" borderId="0" xfId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43" fontId="11" fillId="0" borderId="0" xfId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164" fontId="14" fillId="4" borderId="2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65" fontId="4" fillId="0" borderId="2" xfId="1" applyNumberFormat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/>
    </xf>
    <xf numFmtId="43" fontId="4" fillId="0" borderId="4" xfId="1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9" fontId="15" fillId="2" borderId="2" xfId="3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49" fontId="15" fillId="2" borderId="3" xfId="3" applyNumberFormat="1" applyFont="1" applyFill="1" applyBorder="1" applyAlignment="1">
      <alignment horizontal="center" vertical="center" wrapText="1"/>
    </xf>
    <xf numFmtId="49" fontId="15" fillId="2" borderId="4" xfId="3" applyNumberFormat="1" applyFont="1" applyFill="1" applyBorder="1" applyAlignment="1">
      <alignment horizontal="center" vertical="center" wrapText="1"/>
    </xf>
    <xf numFmtId="49" fontId="15" fillId="2" borderId="5" xfId="3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777875</xdr:colOff>
      <xdr:row>57</xdr:row>
      <xdr:rowOff>111125</xdr:rowOff>
    </xdr:from>
    <xdr:to>
      <xdr:col>8</xdr:col>
      <xdr:colOff>930275</xdr:colOff>
      <xdr:row>61</xdr:row>
      <xdr:rowOff>98425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5375" y="25923875"/>
          <a:ext cx="334327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1619250</xdr:colOff>
      <xdr:row>0</xdr:row>
      <xdr:rowOff>63500</xdr:rowOff>
    </xdr:from>
    <xdr:to>
      <xdr:col>9</xdr:col>
      <xdr:colOff>460375</xdr:colOff>
      <xdr:row>4</xdr:row>
      <xdr:rowOff>230350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B9C7B76-3312-439E-A971-F00920851A7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3875" y="63500"/>
          <a:ext cx="3206750" cy="143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abSelected="1" zoomScale="60" zoomScaleNormal="60" workbookViewId="0">
      <selection activeCell="A4" sqref="A4:Q4"/>
    </sheetView>
  </sheetViews>
  <sheetFormatPr baseColWidth="10" defaultColWidth="11.140625" defaultRowHeight="15" x14ac:dyDescent="0.25"/>
  <cols>
    <col min="1" max="1" width="8.42578125" style="42" customWidth="1"/>
    <col min="2" max="2" width="29.28515625" style="42" customWidth="1"/>
    <col min="3" max="5" width="6.85546875" style="42" customWidth="1"/>
    <col min="6" max="6" width="22.5703125" style="42" customWidth="1"/>
    <col min="7" max="7" width="32.5703125" style="42" customWidth="1"/>
    <col min="8" max="8" width="15.140625" style="42" customWidth="1"/>
    <col min="9" max="9" width="17.7109375" style="42" customWidth="1"/>
    <col min="10" max="11" width="15.85546875" style="42" customWidth="1"/>
    <col min="12" max="17" width="13.28515625" style="42" customWidth="1"/>
    <col min="18" max="18" width="13.140625" style="1" bestFit="1" customWidth="1"/>
    <col min="19" max="19" width="15.140625" bestFit="1" customWidth="1"/>
    <col min="20" max="20" width="14.85546875" bestFit="1" customWidth="1"/>
  </cols>
  <sheetData>
    <row r="1" spans="1:17" ht="25.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5.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5.5" customHeight="1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ht="25.5" customHeigh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 ht="25.5" customHeight="1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17" ht="25.5" customHeight="1" x14ac:dyDescent="0.25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8.75" x14ac:dyDescent="0.25">
      <c r="A7" s="104" t="s">
        <v>91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</row>
    <row r="8" spans="1:17" ht="27" customHeight="1" x14ac:dyDescent="0.25">
      <c r="A8" s="99" t="s">
        <v>90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</row>
    <row r="9" spans="1:17" ht="36" customHeight="1" x14ac:dyDescent="0.25">
      <c r="A9" s="99" t="s">
        <v>89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</row>
    <row r="10" spans="1:17" ht="0.75" customHeight="1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  <c r="M10" s="32"/>
      <c r="N10" s="32"/>
      <c r="O10" s="32"/>
      <c r="P10" s="32"/>
      <c r="Q10" s="33"/>
    </row>
    <row r="11" spans="1:17" hidden="1" x14ac:dyDescent="0.25">
      <c r="A11" s="30"/>
      <c r="B11" s="31" t="s">
        <v>1</v>
      </c>
      <c r="C11" s="34" t="s">
        <v>2</v>
      </c>
      <c r="D11" s="32"/>
      <c r="E11" s="31"/>
      <c r="F11" s="31"/>
      <c r="G11" s="31"/>
      <c r="H11" s="31"/>
      <c r="I11" s="31"/>
      <c r="J11" s="31"/>
      <c r="K11" s="31"/>
      <c r="L11" s="32"/>
      <c r="M11" s="32"/>
      <c r="N11" s="32"/>
      <c r="O11" s="32"/>
      <c r="P11" s="32"/>
      <c r="Q11" s="33"/>
    </row>
    <row r="12" spans="1:17" hidden="1" x14ac:dyDescent="0.25">
      <c r="A12" s="30"/>
      <c r="B12" s="31" t="s">
        <v>3</v>
      </c>
      <c r="C12" s="34" t="s">
        <v>4</v>
      </c>
      <c r="D12" s="32"/>
      <c r="E12" s="31"/>
      <c r="F12" s="31"/>
      <c r="G12" s="31"/>
      <c r="H12" s="31"/>
      <c r="I12" s="31"/>
      <c r="J12" s="31"/>
      <c r="K12" s="31"/>
      <c r="L12" s="32"/>
      <c r="M12" s="32"/>
      <c r="N12" s="32"/>
      <c r="O12" s="32"/>
      <c r="P12" s="32"/>
      <c r="Q12" s="33"/>
    </row>
    <row r="13" spans="1:17" hidden="1" x14ac:dyDescent="0.25">
      <c r="A13" s="30"/>
      <c r="B13" s="31" t="s">
        <v>5</v>
      </c>
      <c r="C13" s="34" t="s">
        <v>6</v>
      </c>
      <c r="D13" s="32"/>
      <c r="E13" s="31"/>
      <c r="F13" s="31"/>
      <c r="G13" s="31"/>
      <c r="H13" s="31"/>
      <c r="I13" s="31"/>
      <c r="J13" s="31"/>
      <c r="K13" s="31"/>
      <c r="L13" s="32"/>
      <c r="M13" s="32"/>
      <c r="N13" s="32"/>
      <c r="O13" s="32"/>
      <c r="P13" s="32"/>
      <c r="Q13" s="33"/>
    </row>
    <row r="14" spans="1:17" ht="52.5" customHeight="1" x14ac:dyDescent="0.25">
      <c r="A14" s="61" t="s">
        <v>7</v>
      </c>
      <c r="B14" s="100" t="s">
        <v>8</v>
      </c>
      <c r="C14" s="100"/>
      <c r="D14" s="100"/>
      <c r="E14" s="100"/>
      <c r="F14" s="100"/>
      <c r="G14" s="100"/>
      <c r="H14" s="100"/>
      <c r="I14" s="100"/>
      <c r="J14" s="100"/>
      <c r="K14" s="100"/>
      <c r="L14" s="98" t="s">
        <v>9</v>
      </c>
      <c r="M14" s="98"/>
      <c r="N14" s="98" t="s">
        <v>10</v>
      </c>
      <c r="O14" s="98"/>
      <c r="P14" s="98" t="s">
        <v>11</v>
      </c>
      <c r="Q14" s="98"/>
    </row>
    <row r="15" spans="1:17" ht="57.75" customHeight="1" x14ac:dyDescent="0.25">
      <c r="A15" s="62"/>
      <c r="B15" s="98" t="s">
        <v>12</v>
      </c>
      <c r="C15" s="98" t="s">
        <v>13</v>
      </c>
      <c r="D15" s="98"/>
      <c r="E15" s="98"/>
      <c r="F15" s="98" t="s">
        <v>14</v>
      </c>
      <c r="G15" s="98" t="s">
        <v>15</v>
      </c>
      <c r="H15" s="98" t="s">
        <v>16</v>
      </c>
      <c r="I15" s="98" t="s">
        <v>17</v>
      </c>
      <c r="J15" s="98" t="s">
        <v>18</v>
      </c>
      <c r="K15" s="98" t="s">
        <v>19</v>
      </c>
      <c r="L15" s="98" t="s">
        <v>20</v>
      </c>
      <c r="M15" s="98"/>
      <c r="N15" s="98" t="s">
        <v>20</v>
      </c>
      <c r="O15" s="98"/>
      <c r="P15" s="54" t="s">
        <v>21</v>
      </c>
      <c r="Q15" s="54" t="s">
        <v>22</v>
      </c>
    </row>
    <row r="16" spans="1:17" ht="48" customHeight="1" x14ac:dyDescent="0.25">
      <c r="A16" s="62"/>
      <c r="B16" s="98"/>
      <c r="C16" s="54" t="s">
        <v>23</v>
      </c>
      <c r="D16" s="54" t="s">
        <v>24</v>
      </c>
      <c r="E16" s="54" t="s">
        <v>25</v>
      </c>
      <c r="F16" s="98"/>
      <c r="G16" s="98"/>
      <c r="H16" s="98"/>
      <c r="I16" s="98"/>
      <c r="J16" s="98"/>
      <c r="K16" s="98"/>
      <c r="L16" s="54" t="s">
        <v>26</v>
      </c>
      <c r="M16" s="54" t="s">
        <v>27</v>
      </c>
      <c r="N16" s="54" t="s">
        <v>26</v>
      </c>
      <c r="O16" s="54" t="s">
        <v>27</v>
      </c>
      <c r="P16" s="54" t="s">
        <v>28</v>
      </c>
      <c r="Q16" s="54" t="s">
        <v>29</v>
      </c>
    </row>
    <row r="17" spans="1:21" ht="39" customHeight="1" x14ac:dyDescent="0.25">
      <c r="A17" s="63"/>
      <c r="B17" s="97" t="s">
        <v>30</v>
      </c>
      <c r="C17" s="97"/>
      <c r="D17" s="97"/>
      <c r="E17" s="97"/>
      <c r="F17" s="97"/>
      <c r="G17" s="97"/>
      <c r="H17" s="55">
        <f>H18+H19+H20+H21+H22+H23+H24+H25+H26+H27</f>
        <v>385195385</v>
      </c>
      <c r="I17" s="55">
        <f t="shared" ref="I17:O17" si="0">I18+I19+I20+I21+I22+I23+I24+I25+I26+I27</f>
        <v>12391771.710000008</v>
      </c>
      <c r="J17" s="55">
        <f t="shared" si="0"/>
        <v>397587156.7100001</v>
      </c>
      <c r="K17" s="55">
        <f t="shared" si="0"/>
        <v>77638</v>
      </c>
      <c r="L17" s="55">
        <f t="shared" si="0"/>
        <v>19362</v>
      </c>
      <c r="M17" s="55">
        <f t="shared" si="0"/>
        <v>96486346.25</v>
      </c>
      <c r="N17" s="55">
        <f t="shared" si="0"/>
        <v>15469</v>
      </c>
      <c r="O17" s="55">
        <f t="shared" si="0"/>
        <v>104791997.21000001</v>
      </c>
      <c r="P17" s="55">
        <f>(P18+P20+P21+P22+P25+P26)/6</f>
        <v>100.22080720812676</v>
      </c>
      <c r="Q17" s="55">
        <f>(Q18+Q19+Q20+Q21+Q22+Q23+Q24+Q25+Q26+Q27)/10</f>
        <v>89.490655011182668</v>
      </c>
      <c r="S17" s="2"/>
    </row>
    <row r="18" spans="1:21" ht="42.75" customHeight="1" x14ac:dyDescent="0.25">
      <c r="A18" s="86">
        <v>5874</v>
      </c>
      <c r="B18" s="87" t="s">
        <v>31</v>
      </c>
      <c r="C18" s="95">
        <v>3</v>
      </c>
      <c r="D18" s="95">
        <v>3.3</v>
      </c>
      <c r="E18" s="95" t="s">
        <v>32</v>
      </c>
      <c r="F18" s="87" t="s">
        <v>33</v>
      </c>
      <c r="G18" s="7" t="s">
        <v>34</v>
      </c>
      <c r="H18" s="8">
        <v>166636890</v>
      </c>
      <c r="I18" s="9">
        <v>163011514.47</v>
      </c>
      <c r="J18" s="10">
        <f>I18+H18</f>
        <v>329648404.47000003</v>
      </c>
      <c r="K18" s="72">
        <v>63500</v>
      </c>
      <c r="L18" s="72">
        <v>15875</v>
      </c>
      <c r="M18" s="10">
        <v>41784222.5</v>
      </c>
      <c r="N18" s="58">
        <v>11027</v>
      </c>
      <c r="O18" s="10">
        <v>87733321.790000007</v>
      </c>
      <c r="P18" s="78">
        <f>N18/L18*100</f>
        <v>69.461417322834649</v>
      </c>
      <c r="Q18" s="11">
        <f>O18/M18*100</f>
        <v>209.96758235719238</v>
      </c>
    </row>
    <row r="19" spans="1:21" ht="38.25" customHeight="1" x14ac:dyDescent="0.25">
      <c r="A19" s="86"/>
      <c r="B19" s="87"/>
      <c r="C19" s="95"/>
      <c r="D19" s="95"/>
      <c r="E19" s="95"/>
      <c r="F19" s="87"/>
      <c r="G19" s="7" t="s">
        <v>35</v>
      </c>
      <c r="H19" s="8">
        <v>177140322</v>
      </c>
      <c r="I19" s="9">
        <v>-144521777.53999999</v>
      </c>
      <c r="J19" s="10">
        <f>I19+H19</f>
        <v>32618544.460000008</v>
      </c>
      <c r="K19" s="72"/>
      <c r="L19" s="72"/>
      <c r="M19" s="10">
        <v>44347580.5</v>
      </c>
      <c r="N19" s="58"/>
      <c r="O19" s="10">
        <v>8233564.4100000001</v>
      </c>
      <c r="P19" s="78"/>
      <c r="Q19" s="11">
        <f t="shared" ref="Q19:Q22" si="1">O19/M19*100</f>
        <v>18.565983346036205</v>
      </c>
      <c r="S19" s="3"/>
      <c r="T19" s="4"/>
    </row>
    <row r="20" spans="1:21" ht="54.75" customHeight="1" x14ac:dyDescent="0.25">
      <c r="A20" s="12" t="s">
        <v>36</v>
      </c>
      <c r="B20" s="7" t="s">
        <v>37</v>
      </c>
      <c r="C20" s="13">
        <v>3</v>
      </c>
      <c r="D20" s="13">
        <v>3.3</v>
      </c>
      <c r="E20" s="13" t="s">
        <v>32</v>
      </c>
      <c r="F20" s="14" t="s">
        <v>38</v>
      </c>
      <c r="G20" s="7" t="s">
        <v>39</v>
      </c>
      <c r="H20" s="8">
        <v>10454747</v>
      </c>
      <c r="I20" s="9">
        <v>-725477.52</v>
      </c>
      <c r="J20" s="10">
        <f>I20+H20</f>
        <v>9729269.4800000004</v>
      </c>
      <c r="K20" s="15">
        <v>35</v>
      </c>
      <c r="L20" s="16">
        <v>10</v>
      </c>
      <c r="M20" s="10">
        <v>2613687</v>
      </c>
      <c r="N20" s="10">
        <v>12</v>
      </c>
      <c r="O20" s="10">
        <v>2370107.73</v>
      </c>
      <c r="P20" s="17">
        <f>N20/L20*100</f>
        <v>120</v>
      </c>
      <c r="Q20" s="11">
        <f t="shared" si="1"/>
        <v>90.680625874483056</v>
      </c>
      <c r="S20" s="2"/>
    </row>
    <row r="21" spans="1:21" ht="54.75" customHeight="1" x14ac:dyDescent="0.25">
      <c r="A21" s="12" t="s">
        <v>40</v>
      </c>
      <c r="B21" s="7" t="s">
        <v>41</v>
      </c>
      <c r="C21" s="13">
        <v>3</v>
      </c>
      <c r="D21" s="13">
        <v>3.3</v>
      </c>
      <c r="E21" s="13" t="s">
        <v>32</v>
      </c>
      <c r="F21" s="14" t="s">
        <v>42</v>
      </c>
      <c r="G21" s="7" t="s">
        <v>43</v>
      </c>
      <c r="H21" s="8">
        <v>9804005</v>
      </c>
      <c r="I21" s="9">
        <v>-754287</v>
      </c>
      <c r="J21" s="10">
        <f t="shared" ref="J21:J27" si="2">I21+H21</f>
        <v>9049718</v>
      </c>
      <c r="K21" s="15">
        <v>5</v>
      </c>
      <c r="L21" s="16">
        <v>2</v>
      </c>
      <c r="M21" s="10">
        <v>2451001</v>
      </c>
      <c r="N21" s="10">
        <v>1</v>
      </c>
      <c r="O21" s="10">
        <v>2456329.5299999998</v>
      </c>
      <c r="P21" s="17">
        <f>N21/L21*100</f>
        <v>50</v>
      </c>
      <c r="Q21" s="11">
        <f>O21/M21*100</f>
        <v>100.21740219608233</v>
      </c>
    </row>
    <row r="22" spans="1:21" ht="54.75" customHeight="1" x14ac:dyDescent="0.25">
      <c r="A22" s="86">
        <v>6810</v>
      </c>
      <c r="B22" s="87" t="s">
        <v>44</v>
      </c>
      <c r="C22" s="95">
        <v>3</v>
      </c>
      <c r="D22" s="95">
        <v>3.3</v>
      </c>
      <c r="E22" s="95" t="s">
        <v>32</v>
      </c>
      <c r="F22" s="87" t="s">
        <v>45</v>
      </c>
      <c r="G22" s="7" t="s">
        <v>46</v>
      </c>
      <c r="H22" s="18">
        <v>1500000</v>
      </c>
      <c r="I22" s="18">
        <v>-752315.5</v>
      </c>
      <c r="J22" s="10">
        <f t="shared" si="2"/>
        <v>747684.5</v>
      </c>
      <c r="K22" s="96">
        <v>4798</v>
      </c>
      <c r="L22" s="72">
        <v>1200</v>
      </c>
      <c r="M22" s="10">
        <v>375000</v>
      </c>
      <c r="N22" s="58">
        <v>1735</v>
      </c>
      <c r="O22" s="10">
        <v>0</v>
      </c>
      <c r="P22" s="78">
        <f>N22/L22*100</f>
        <v>144.58333333333334</v>
      </c>
      <c r="Q22" s="11">
        <f t="shared" si="1"/>
        <v>0</v>
      </c>
    </row>
    <row r="23" spans="1:21" ht="54.75" customHeight="1" x14ac:dyDescent="0.25">
      <c r="A23" s="86"/>
      <c r="B23" s="87"/>
      <c r="C23" s="95"/>
      <c r="D23" s="95"/>
      <c r="E23" s="95"/>
      <c r="F23" s="87"/>
      <c r="G23" s="7" t="s">
        <v>47</v>
      </c>
      <c r="H23" s="18">
        <v>3170000</v>
      </c>
      <c r="I23" s="18">
        <v>-1234679</v>
      </c>
      <c r="J23" s="10">
        <f t="shared" si="2"/>
        <v>1935321</v>
      </c>
      <c r="K23" s="96"/>
      <c r="L23" s="72"/>
      <c r="M23" s="10">
        <v>792500</v>
      </c>
      <c r="N23" s="58"/>
      <c r="O23" s="10">
        <v>30514.799999999999</v>
      </c>
      <c r="P23" s="78"/>
      <c r="Q23" s="11">
        <f>O23/M23*100</f>
        <v>3.850447949526814</v>
      </c>
    </row>
    <row r="24" spans="1:21" ht="54.75" customHeight="1" x14ac:dyDescent="0.25">
      <c r="A24" s="86"/>
      <c r="B24" s="87"/>
      <c r="C24" s="95"/>
      <c r="D24" s="95"/>
      <c r="E24" s="95"/>
      <c r="F24" s="87"/>
      <c r="G24" s="7" t="s">
        <v>48</v>
      </c>
      <c r="H24" s="18">
        <v>10096760</v>
      </c>
      <c r="I24" s="9">
        <v>-2053365.68</v>
      </c>
      <c r="J24" s="10">
        <f t="shared" si="2"/>
        <v>8043394.3200000003</v>
      </c>
      <c r="K24" s="96"/>
      <c r="L24" s="72"/>
      <c r="M24" s="10">
        <v>2524190</v>
      </c>
      <c r="N24" s="58"/>
      <c r="O24" s="10">
        <v>2005063.73</v>
      </c>
      <c r="P24" s="78"/>
      <c r="Q24" s="11">
        <f>O24/M24*100</f>
        <v>79.433946335260018</v>
      </c>
    </row>
    <row r="25" spans="1:21" ht="78" customHeight="1" x14ac:dyDescent="0.25">
      <c r="A25" s="12">
        <v>6811</v>
      </c>
      <c r="B25" s="7" t="s">
        <v>49</v>
      </c>
      <c r="C25" s="19">
        <v>3</v>
      </c>
      <c r="D25" s="19">
        <v>3.3</v>
      </c>
      <c r="E25" s="19" t="s">
        <v>32</v>
      </c>
      <c r="F25" s="14" t="s">
        <v>50</v>
      </c>
      <c r="G25" s="7" t="s">
        <v>51</v>
      </c>
      <c r="H25" s="18">
        <v>2102000</v>
      </c>
      <c r="I25" s="9">
        <v>-1035746.32</v>
      </c>
      <c r="J25" s="10">
        <f t="shared" si="2"/>
        <v>1066253.6800000002</v>
      </c>
      <c r="K25" s="15">
        <v>2800</v>
      </c>
      <c r="L25" s="16">
        <v>675</v>
      </c>
      <c r="M25" s="10">
        <v>525500</v>
      </c>
      <c r="N25" s="10">
        <v>571</v>
      </c>
      <c r="O25" s="10">
        <v>43000</v>
      </c>
      <c r="P25" s="17">
        <f>N25/L25*100</f>
        <v>84.592592592592595</v>
      </c>
      <c r="Q25" s="11">
        <f>O25/M25*100</f>
        <v>8.1826831588962889</v>
      </c>
    </row>
    <row r="26" spans="1:21" ht="79.5" customHeight="1" x14ac:dyDescent="0.25">
      <c r="A26" s="86">
        <v>6812</v>
      </c>
      <c r="B26" s="87" t="s">
        <v>52</v>
      </c>
      <c r="C26" s="95">
        <v>3</v>
      </c>
      <c r="D26" s="95">
        <v>3.3</v>
      </c>
      <c r="E26" s="95" t="s">
        <v>32</v>
      </c>
      <c r="F26" s="87" t="s">
        <v>53</v>
      </c>
      <c r="G26" s="7" t="s">
        <v>54</v>
      </c>
      <c r="H26" s="18">
        <v>585825</v>
      </c>
      <c r="I26" s="9">
        <v>-335825</v>
      </c>
      <c r="J26" s="10">
        <f t="shared" si="2"/>
        <v>250000</v>
      </c>
      <c r="K26" s="96">
        <v>6500</v>
      </c>
      <c r="L26" s="72">
        <v>1600</v>
      </c>
      <c r="M26" s="10">
        <v>146456.25</v>
      </c>
      <c r="N26" s="58">
        <v>2123</v>
      </c>
      <c r="O26" s="10">
        <v>307396.51</v>
      </c>
      <c r="P26" s="78">
        <f>N26/L26*100</f>
        <v>132.6875</v>
      </c>
      <c r="Q26" s="11">
        <f>O26/M26*100</f>
        <v>209.88964963939742</v>
      </c>
      <c r="R26" s="5"/>
      <c r="S26" s="2"/>
    </row>
    <row r="27" spans="1:21" ht="50.25" customHeight="1" x14ac:dyDescent="0.25">
      <c r="A27" s="86"/>
      <c r="B27" s="87"/>
      <c r="C27" s="95"/>
      <c r="D27" s="95">
        <v>3.3</v>
      </c>
      <c r="E27" s="95" t="s">
        <v>32</v>
      </c>
      <c r="F27" s="87"/>
      <c r="G27" s="7" t="s">
        <v>55</v>
      </c>
      <c r="H27" s="18">
        <v>3704836</v>
      </c>
      <c r="I27" s="9">
        <v>793730.8</v>
      </c>
      <c r="J27" s="10">
        <f t="shared" si="2"/>
        <v>4498566.8</v>
      </c>
      <c r="K27" s="96"/>
      <c r="L27" s="72"/>
      <c r="M27" s="10">
        <v>926209</v>
      </c>
      <c r="N27" s="58"/>
      <c r="O27" s="10">
        <v>1612698.71</v>
      </c>
      <c r="P27" s="78"/>
      <c r="Q27" s="11">
        <f>O27/M27*100</f>
        <v>174.11822925495218</v>
      </c>
      <c r="S27" s="2"/>
    </row>
    <row r="28" spans="1:21" ht="23.25" customHeight="1" x14ac:dyDescent="0.25">
      <c r="A28" s="64" t="s">
        <v>56</v>
      </c>
      <c r="B28" s="64"/>
      <c r="C28" s="64"/>
      <c r="D28" s="64"/>
      <c r="E28" s="64"/>
      <c r="F28" s="64"/>
      <c r="G28" s="64"/>
      <c r="H28" s="20">
        <f>H29+H30+H31</f>
        <v>14862645</v>
      </c>
      <c r="I28" s="20">
        <f t="shared" ref="I28:O28" si="3">I29+I30+I31</f>
        <v>-2037784.0099999998</v>
      </c>
      <c r="J28" s="20">
        <f t="shared" si="3"/>
        <v>12824860.99</v>
      </c>
      <c r="K28" s="20">
        <f t="shared" si="3"/>
        <v>1825</v>
      </c>
      <c r="L28" s="20">
        <f t="shared" si="3"/>
        <v>406</v>
      </c>
      <c r="M28" s="20">
        <f t="shared" si="3"/>
        <v>3869411</v>
      </c>
      <c r="N28" s="20">
        <f t="shared" si="3"/>
        <v>1770</v>
      </c>
      <c r="O28" s="20">
        <f t="shared" si="3"/>
        <v>2934794.1</v>
      </c>
      <c r="P28" s="20">
        <f>(P29+P31)/2</f>
        <v>217.98029556650243</v>
      </c>
      <c r="Q28" s="20">
        <f>(Q29+Q30+Q31)/3</f>
        <v>47.185450189384419</v>
      </c>
    </row>
    <row r="29" spans="1:21" ht="62.25" customHeight="1" x14ac:dyDescent="0.25">
      <c r="A29" s="86">
        <v>6814</v>
      </c>
      <c r="B29" s="87" t="s">
        <v>57</v>
      </c>
      <c r="C29" s="95">
        <v>2</v>
      </c>
      <c r="D29" s="95">
        <v>2.2999999999999998</v>
      </c>
      <c r="E29" s="95" t="s">
        <v>58</v>
      </c>
      <c r="F29" s="87" t="s">
        <v>59</v>
      </c>
      <c r="G29" s="7" t="s">
        <v>60</v>
      </c>
      <c r="H29" s="18">
        <v>13014645</v>
      </c>
      <c r="I29" s="9">
        <v>-1214042.3799999999</v>
      </c>
      <c r="J29" s="21">
        <f>I29+H29</f>
        <v>11800602.620000001</v>
      </c>
      <c r="K29" s="96">
        <v>600</v>
      </c>
      <c r="L29" s="72">
        <v>0</v>
      </c>
      <c r="M29" s="10">
        <v>3407411</v>
      </c>
      <c r="N29" s="58">
        <v>0</v>
      </c>
      <c r="O29" s="10">
        <v>2778988.1</v>
      </c>
      <c r="P29" s="78">
        <v>0</v>
      </c>
      <c r="Q29" s="17">
        <f>O29/M29*100</f>
        <v>81.55717346689319</v>
      </c>
      <c r="T29" s="6"/>
    </row>
    <row r="30" spans="1:21" ht="62.25" customHeight="1" x14ac:dyDescent="0.25">
      <c r="A30" s="86"/>
      <c r="B30" s="87"/>
      <c r="C30" s="95"/>
      <c r="D30" s="95"/>
      <c r="E30" s="95"/>
      <c r="F30" s="87"/>
      <c r="G30" s="7" t="s">
        <v>61</v>
      </c>
      <c r="H30" s="18">
        <v>615000</v>
      </c>
      <c r="I30" s="9">
        <v>-255999.63</v>
      </c>
      <c r="J30" s="21">
        <f>I30+H30</f>
        <v>359000.37</v>
      </c>
      <c r="K30" s="96"/>
      <c r="L30" s="72"/>
      <c r="M30" s="10">
        <v>153750</v>
      </c>
      <c r="N30" s="58"/>
      <c r="O30" s="10">
        <v>29000</v>
      </c>
      <c r="P30" s="78"/>
      <c r="Q30" s="17">
        <f>O30/M30*100</f>
        <v>18.86178861788618</v>
      </c>
      <c r="U30" s="6"/>
    </row>
    <row r="31" spans="1:21" ht="63.75" customHeight="1" x14ac:dyDescent="0.25">
      <c r="A31" s="12">
        <v>6813</v>
      </c>
      <c r="B31" s="7" t="s">
        <v>62</v>
      </c>
      <c r="C31" s="13">
        <v>2</v>
      </c>
      <c r="D31" s="13">
        <v>2.2999999999999998</v>
      </c>
      <c r="E31" s="13" t="s">
        <v>58</v>
      </c>
      <c r="F31" s="14" t="s">
        <v>53</v>
      </c>
      <c r="G31" s="7" t="s">
        <v>63</v>
      </c>
      <c r="H31" s="18">
        <v>1233000</v>
      </c>
      <c r="I31" s="8">
        <v>-567742</v>
      </c>
      <c r="J31" s="21">
        <f>I31+H31</f>
        <v>665258</v>
      </c>
      <c r="K31" s="15">
        <v>1225</v>
      </c>
      <c r="L31" s="16">
        <v>406</v>
      </c>
      <c r="M31" s="10">
        <v>308250</v>
      </c>
      <c r="N31" s="10">
        <v>1770</v>
      </c>
      <c r="O31" s="10">
        <v>126806</v>
      </c>
      <c r="P31" s="17">
        <f>N31/L31*100</f>
        <v>435.96059113300487</v>
      </c>
      <c r="Q31" s="17">
        <f>O31/M31*100</f>
        <v>41.137388483373883</v>
      </c>
      <c r="S31" s="2"/>
    </row>
    <row r="32" spans="1:21" ht="26.25" customHeight="1" x14ac:dyDescent="0.25">
      <c r="A32" s="64" t="s">
        <v>64</v>
      </c>
      <c r="B32" s="64"/>
      <c r="C32" s="64"/>
      <c r="D32" s="64"/>
      <c r="E32" s="64"/>
      <c r="F32" s="64"/>
      <c r="G32" s="64"/>
      <c r="H32" s="20">
        <f t="shared" ref="H32:M32" si="4">H33+H38+H48</f>
        <v>485484525</v>
      </c>
      <c r="I32" s="20">
        <f t="shared" si="4"/>
        <v>6825785.2799999993</v>
      </c>
      <c r="J32" s="20">
        <f t="shared" si="4"/>
        <v>492310310.28000003</v>
      </c>
      <c r="K32" s="20">
        <f t="shared" si="4"/>
        <v>15211</v>
      </c>
      <c r="L32" s="20">
        <f t="shared" si="4"/>
        <v>26541</v>
      </c>
      <c r="M32" s="20">
        <f t="shared" si="4"/>
        <v>121371130.75</v>
      </c>
      <c r="N32" s="20"/>
      <c r="O32" s="20"/>
      <c r="P32" s="20">
        <v>47</v>
      </c>
      <c r="Q32" s="20">
        <v>66</v>
      </c>
    </row>
    <row r="33" spans="1:20" ht="26.25" customHeight="1" x14ac:dyDescent="0.25">
      <c r="A33" s="22"/>
      <c r="B33" s="22"/>
      <c r="C33" s="22"/>
      <c r="D33" s="22"/>
      <c r="E33" s="22"/>
      <c r="F33" s="22"/>
      <c r="G33" s="22"/>
      <c r="H33" s="23">
        <f>H34+H35+H36+H37</f>
        <v>352428787</v>
      </c>
      <c r="I33" s="23">
        <f t="shared" ref="I33:M33" si="5">I34+I35+I36+I37</f>
        <v>12245943.92</v>
      </c>
      <c r="J33" s="23">
        <f t="shared" si="5"/>
        <v>364674730.92000002</v>
      </c>
      <c r="K33" s="23">
        <f>K34+K35+K36+K37</f>
        <v>4692</v>
      </c>
      <c r="L33" s="23">
        <f t="shared" si="5"/>
        <v>1411</v>
      </c>
      <c r="M33" s="23">
        <f t="shared" si="5"/>
        <v>88107196.75</v>
      </c>
      <c r="N33" s="23"/>
      <c r="O33" s="23"/>
      <c r="P33" s="23">
        <f>(P34+P35+P36+P37)/2</f>
        <v>67.134238310708909</v>
      </c>
      <c r="Q33" s="23">
        <f>(Q34+Q35+Q36+Q37)/4</f>
        <v>80.265221740720833</v>
      </c>
    </row>
    <row r="34" spans="1:20" ht="59.25" customHeight="1" x14ac:dyDescent="0.25">
      <c r="A34" s="86" t="s">
        <v>65</v>
      </c>
      <c r="B34" s="87" t="s">
        <v>66</v>
      </c>
      <c r="C34" s="88">
        <v>3</v>
      </c>
      <c r="D34" s="88">
        <v>3.4</v>
      </c>
      <c r="E34" s="88" t="s">
        <v>67</v>
      </c>
      <c r="F34" s="79" t="s">
        <v>68</v>
      </c>
      <c r="G34" s="7" t="s">
        <v>69</v>
      </c>
      <c r="H34" s="18">
        <v>272716041</v>
      </c>
      <c r="I34" s="9">
        <v>2103437.4900000002</v>
      </c>
      <c r="J34" s="21">
        <f>I34+H34</f>
        <v>274819478.49000001</v>
      </c>
      <c r="K34" s="72">
        <v>4252</v>
      </c>
      <c r="L34" s="72">
        <v>1326</v>
      </c>
      <c r="M34" s="10">
        <v>68179010.25</v>
      </c>
      <c r="N34" s="58">
        <v>80</v>
      </c>
      <c r="O34" s="10">
        <v>97082159.699999988</v>
      </c>
      <c r="P34" s="78">
        <f>N34/L34*100</f>
        <v>6.0331825037707389</v>
      </c>
      <c r="Q34" s="17">
        <f>O34/M34*100</f>
        <v>142.39303173222581</v>
      </c>
    </row>
    <row r="35" spans="1:20" ht="77.25" customHeight="1" x14ac:dyDescent="0.25">
      <c r="A35" s="86"/>
      <c r="B35" s="87"/>
      <c r="C35" s="88"/>
      <c r="D35" s="88"/>
      <c r="E35" s="88"/>
      <c r="F35" s="79"/>
      <c r="G35" s="7" t="s">
        <v>70</v>
      </c>
      <c r="H35" s="18">
        <v>25587145</v>
      </c>
      <c r="I35" s="8">
        <v>-1159226.3999999999</v>
      </c>
      <c r="J35" s="21">
        <f>I35+H35</f>
        <v>24427918.600000001</v>
      </c>
      <c r="K35" s="72"/>
      <c r="L35" s="72"/>
      <c r="M35" s="10">
        <v>6396786.25</v>
      </c>
      <c r="N35" s="58"/>
      <c r="O35" s="10">
        <v>965636.65</v>
      </c>
      <c r="P35" s="78"/>
      <c r="Q35" s="17">
        <f t="shared" ref="Q35:Q37" si="6">O35/M35*100</f>
        <v>15.095652914774197</v>
      </c>
      <c r="S35" s="2"/>
    </row>
    <row r="36" spans="1:20" ht="42.75" customHeight="1" x14ac:dyDescent="0.25">
      <c r="A36" s="86"/>
      <c r="B36" s="87"/>
      <c r="C36" s="88"/>
      <c r="D36" s="88"/>
      <c r="E36" s="88"/>
      <c r="F36" s="79"/>
      <c r="G36" s="7" t="s">
        <v>71</v>
      </c>
      <c r="H36" s="18">
        <v>24436141</v>
      </c>
      <c r="I36" s="9">
        <v>5323297.83</v>
      </c>
      <c r="J36" s="21">
        <f>I36+H36</f>
        <v>29759438.829999998</v>
      </c>
      <c r="K36" s="24">
        <v>180</v>
      </c>
      <c r="L36" s="72"/>
      <c r="M36" s="10">
        <v>6109035.25</v>
      </c>
      <c r="N36" s="58"/>
      <c r="O36" s="10">
        <v>7074245.7199999997</v>
      </c>
      <c r="P36" s="78"/>
      <c r="Q36" s="17">
        <f t="shared" si="6"/>
        <v>115.79972009492006</v>
      </c>
      <c r="S36" s="2"/>
      <c r="T36" s="2"/>
    </row>
    <row r="37" spans="1:20" ht="57.75" customHeight="1" x14ac:dyDescent="0.25">
      <c r="A37" s="12" t="s">
        <v>72</v>
      </c>
      <c r="B37" s="14" t="s">
        <v>73</v>
      </c>
      <c r="C37" s="25">
        <v>3</v>
      </c>
      <c r="D37" s="25">
        <v>3.4</v>
      </c>
      <c r="E37" s="25" t="s">
        <v>67</v>
      </c>
      <c r="F37" s="14"/>
      <c r="G37" s="7" t="s">
        <v>74</v>
      </c>
      <c r="H37" s="18">
        <v>29689460</v>
      </c>
      <c r="I37" s="9">
        <v>5978435</v>
      </c>
      <c r="J37" s="21">
        <f>I37+H37</f>
        <v>35667895</v>
      </c>
      <c r="K37" s="24">
        <v>260</v>
      </c>
      <c r="L37" s="16">
        <v>85</v>
      </c>
      <c r="M37" s="10">
        <v>7422365</v>
      </c>
      <c r="N37" s="10">
        <v>109</v>
      </c>
      <c r="O37" s="10">
        <v>3545848</v>
      </c>
      <c r="P37" s="17">
        <f>N37/L37*100</f>
        <v>128.23529411764707</v>
      </c>
      <c r="Q37" s="17">
        <f t="shared" si="6"/>
        <v>47.772482220963262</v>
      </c>
      <c r="T37" s="2"/>
    </row>
    <row r="38" spans="1:20" ht="22.5" customHeight="1" x14ac:dyDescent="0.25">
      <c r="A38" s="64"/>
      <c r="B38" s="64"/>
      <c r="C38" s="64"/>
      <c r="D38" s="64"/>
      <c r="E38" s="64"/>
      <c r="F38" s="64"/>
      <c r="G38" s="64"/>
      <c r="H38" s="23">
        <f t="shared" ref="H38:M38" si="7">H39+H44+H45+H46+H47</f>
        <v>110671448</v>
      </c>
      <c r="I38" s="23">
        <f t="shared" si="7"/>
        <v>-16679891.76</v>
      </c>
      <c r="J38" s="23">
        <f t="shared" si="7"/>
        <v>93991556.24000001</v>
      </c>
      <c r="K38" s="23">
        <f t="shared" si="7"/>
        <v>10514</v>
      </c>
      <c r="L38" s="23">
        <f t="shared" si="7"/>
        <v>25128</v>
      </c>
      <c r="M38" s="23">
        <f t="shared" si="7"/>
        <v>27667862</v>
      </c>
      <c r="N38" s="23"/>
      <c r="O38" s="23"/>
      <c r="P38" s="23">
        <f>P39+P44+P45+P46+P47</f>
        <v>73.571314867876467</v>
      </c>
      <c r="Q38" s="23">
        <f>(Q39+Q44+Q45+Q46+Q47)/5</f>
        <v>139.50511517695767</v>
      </c>
    </row>
    <row r="39" spans="1:20" ht="15" customHeight="1" x14ac:dyDescent="0.25">
      <c r="A39" s="92" t="s">
        <v>75</v>
      </c>
      <c r="B39" s="80" t="s">
        <v>76</v>
      </c>
      <c r="C39" s="83">
        <v>3</v>
      </c>
      <c r="D39" s="83">
        <v>3.4</v>
      </c>
      <c r="E39" s="83" t="s">
        <v>67</v>
      </c>
      <c r="F39" s="73" t="s">
        <v>77</v>
      </c>
      <c r="G39" s="73" t="s">
        <v>78</v>
      </c>
      <c r="H39" s="76">
        <v>74460648</v>
      </c>
      <c r="I39" s="77">
        <v>-18764785.359999999</v>
      </c>
      <c r="J39" s="57">
        <f>I39+H39</f>
        <v>55695862.640000001</v>
      </c>
      <c r="K39" s="89">
        <v>10514</v>
      </c>
      <c r="L39" s="66">
        <v>25128</v>
      </c>
      <c r="M39" s="58">
        <v>18615162</v>
      </c>
      <c r="N39" s="69">
        <v>18487</v>
      </c>
      <c r="O39" s="58">
        <v>9311144.8699999992</v>
      </c>
      <c r="P39" s="66">
        <f>N39/L39*100</f>
        <v>73.571314867876467</v>
      </c>
      <c r="Q39" s="72">
        <f>O39/M39*100</f>
        <v>50.019144985147044</v>
      </c>
    </row>
    <row r="40" spans="1:20" x14ac:dyDescent="0.25">
      <c r="A40" s="93"/>
      <c r="B40" s="81"/>
      <c r="C40" s="84"/>
      <c r="D40" s="84"/>
      <c r="E40" s="84"/>
      <c r="F40" s="74"/>
      <c r="G40" s="74"/>
      <c r="H40" s="76"/>
      <c r="I40" s="77"/>
      <c r="J40" s="57"/>
      <c r="K40" s="90"/>
      <c r="L40" s="67"/>
      <c r="M40" s="58"/>
      <c r="N40" s="70"/>
      <c r="O40" s="58"/>
      <c r="P40" s="67"/>
      <c r="Q40" s="72"/>
    </row>
    <row r="41" spans="1:20" x14ac:dyDescent="0.25">
      <c r="A41" s="93"/>
      <c r="B41" s="81"/>
      <c r="C41" s="84"/>
      <c r="D41" s="84"/>
      <c r="E41" s="84"/>
      <c r="F41" s="74"/>
      <c r="G41" s="74"/>
      <c r="H41" s="76"/>
      <c r="I41" s="77"/>
      <c r="J41" s="57"/>
      <c r="K41" s="90"/>
      <c r="L41" s="67"/>
      <c r="M41" s="58"/>
      <c r="N41" s="70"/>
      <c r="O41" s="58"/>
      <c r="P41" s="67"/>
      <c r="Q41" s="72"/>
    </row>
    <row r="42" spans="1:20" ht="8.25" customHeight="1" x14ac:dyDescent="0.25">
      <c r="A42" s="93"/>
      <c r="B42" s="81"/>
      <c r="C42" s="84"/>
      <c r="D42" s="84"/>
      <c r="E42" s="84"/>
      <c r="F42" s="74"/>
      <c r="G42" s="74"/>
      <c r="H42" s="76"/>
      <c r="I42" s="77"/>
      <c r="J42" s="57"/>
      <c r="K42" s="90"/>
      <c r="L42" s="67"/>
      <c r="M42" s="58"/>
      <c r="N42" s="70"/>
      <c r="O42" s="58"/>
      <c r="P42" s="67"/>
      <c r="Q42" s="72"/>
    </row>
    <row r="43" spans="1:20" ht="15" hidden="1" customHeight="1" x14ac:dyDescent="0.25">
      <c r="A43" s="93"/>
      <c r="B43" s="81"/>
      <c r="C43" s="84"/>
      <c r="D43" s="84"/>
      <c r="E43" s="84"/>
      <c r="F43" s="74"/>
      <c r="G43" s="75"/>
      <c r="H43" s="76"/>
      <c r="I43" s="77"/>
      <c r="J43" s="57"/>
      <c r="K43" s="90"/>
      <c r="L43" s="67"/>
      <c r="M43" s="58"/>
      <c r="N43" s="70"/>
      <c r="O43" s="58"/>
      <c r="P43" s="67"/>
      <c r="Q43" s="72"/>
    </row>
    <row r="44" spans="1:20" ht="43.5" customHeight="1" x14ac:dyDescent="0.25">
      <c r="A44" s="93"/>
      <c r="B44" s="81"/>
      <c r="C44" s="84"/>
      <c r="D44" s="84"/>
      <c r="E44" s="84"/>
      <c r="F44" s="74"/>
      <c r="G44" s="7" t="s">
        <v>79</v>
      </c>
      <c r="H44" s="26">
        <v>1050000</v>
      </c>
      <c r="I44" s="9">
        <v>4954893.5999999996</v>
      </c>
      <c r="J44" s="27">
        <f>I44+H44</f>
        <v>6004893.5999999996</v>
      </c>
      <c r="K44" s="90"/>
      <c r="L44" s="67"/>
      <c r="M44" s="10">
        <v>262500</v>
      </c>
      <c r="N44" s="70"/>
      <c r="O44" s="10">
        <v>1663486.65</v>
      </c>
      <c r="P44" s="67"/>
      <c r="Q44" s="16">
        <f>O44/M44*100</f>
        <v>633.7091999999999</v>
      </c>
    </row>
    <row r="45" spans="1:20" ht="60" customHeight="1" x14ac:dyDescent="0.25">
      <c r="A45" s="93"/>
      <c r="B45" s="81"/>
      <c r="C45" s="84"/>
      <c r="D45" s="84"/>
      <c r="E45" s="84"/>
      <c r="F45" s="74"/>
      <c r="G45" s="14" t="s">
        <v>80</v>
      </c>
      <c r="H45" s="26">
        <v>28950000</v>
      </c>
      <c r="I45" s="9">
        <v>-972794.52</v>
      </c>
      <c r="J45" s="27">
        <f>I45+H45</f>
        <v>27977205.48</v>
      </c>
      <c r="K45" s="90"/>
      <c r="L45" s="67"/>
      <c r="M45" s="10">
        <v>7237500</v>
      </c>
      <c r="N45" s="70"/>
      <c r="O45" s="10">
        <v>658385.72</v>
      </c>
      <c r="P45" s="67"/>
      <c r="Q45" s="16">
        <f>O45/M45*100</f>
        <v>9.0968665975820375</v>
      </c>
    </row>
    <row r="46" spans="1:20" ht="54" customHeight="1" x14ac:dyDescent="0.25">
      <c r="A46" s="93"/>
      <c r="B46" s="81"/>
      <c r="C46" s="84"/>
      <c r="D46" s="84"/>
      <c r="E46" s="84"/>
      <c r="F46" s="74"/>
      <c r="G46" s="14" t="s">
        <v>81</v>
      </c>
      <c r="H46" s="26">
        <v>4370000</v>
      </c>
      <c r="I46" s="9">
        <v>-1563490.49</v>
      </c>
      <c r="J46" s="27">
        <f>I46+H46</f>
        <v>2806509.51</v>
      </c>
      <c r="K46" s="90"/>
      <c r="L46" s="67"/>
      <c r="M46" s="10">
        <v>1092500</v>
      </c>
      <c r="N46" s="70"/>
      <c r="O46" s="10">
        <v>51351.48</v>
      </c>
      <c r="P46" s="67"/>
      <c r="Q46" s="16">
        <f>O46/M46*100</f>
        <v>4.700364302059497</v>
      </c>
    </row>
    <row r="47" spans="1:20" ht="43.5" customHeight="1" x14ac:dyDescent="0.25">
      <c r="A47" s="94"/>
      <c r="B47" s="82"/>
      <c r="C47" s="85"/>
      <c r="D47" s="85"/>
      <c r="E47" s="85"/>
      <c r="F47" s="75"/>
      <c r="G47" s="14" t="s">
        <v>82</v>
      </c>
      <c r="H47" s="26">
        <v>1840800</v>
      </c>
      <c r="I47" s="35">
        <v>-333714.99</v>
      </c>
      <c r="J47" s="27">
        <f>I47+H47</f>
        <v>1507085.01</v>
      </c>
      <c r="K47" s="91"/>
      <c r="L47" s="68"/>
      <c r="M47" s="10">
        <v>460200</v>
      </c>
      <c r="N47" s="71"/>
      <c r="O47" s="10">
        <v>0</v>
      </c>
      <c r="P47" s="68"/>
      <c r="Q47" s="16">
        <f>O47/M47*100</f>
        <v>0</v>
      </c>
    </row>
    <row r="48" spans="1:20" ht="26.25" customHeight="1" x14ac:dyDescent="0.25">
      <c r="A48" s="64"/>
      <c r="B48" s="64"/>
      <c r="C48" s="64"/>
      <c r="D48" s="64"/>
      <c r="E48" s="64"/>
      <c r="F48" s="64"/>
      <c r="G48" s="64"/>
      <c r="H48" s="23">
        <f>H49</f>
        <v>22384290</v>
      </c>
      <c r="I48" s="23">
        <f t="shared" ref="I48:Q48" si="8">I49</f>
        <v>11259733.119999999</v>
      </c>
      <c r="J48" s="23">
        <f t="shared" si="8"/>
        <v>33644023.119999997</v>
      </c>
      <c r="K48" s="23">
        <f t="shared" si="8"/>
        <v>5</v>
      </c>
      <c r="L48" s="23">
        <f t="shared" si="8"/>
        <v>2</v>
      </c>
      <c r="M48" s="23">
        <f t="shared" si="8"/>
        <v>5596072</v>
      </c>
      <c r="N48" s="23"/>
      <c r="O48" s="23"/>
      <c r="P48" s="23">
        <f>P49</f>
        <v>0</v>
      </c>
      <c r="Q48" s="23">
        <f t="shared" si="8"/>
        <v>141.43984673535294</v>
      </c>
    </row>
    <row r="49" spans="1:17" ht="66.75" customHeight="1" x14ac:dyDescent="0.25">
      <c r="A49" s="12" t="s">
        <v>83</v>
      </c>
      <c r="B49" s="14" t="s">
        <v>84</v>
      </c>
      <c r="C49" s="19">
        <v>3</v>
      </c>
      <c r="D49" s="19">
        <v>3.4</v>
      </c>
      <c r="E49" s="19" t="s">
        <v>67</v>
      </c>
      <c r="F49" s="14" t="s">
        <v>85</v>
      </c>
      <c r="G49" s="7" t="s">
        <v>86</v>
      </c>
      <c r="H49" s="18">
        <v>22384290</v>
      </c>
      <c r="I49" s="8">
        <v>11259733.119999999</v>
      </c>
      <c r="J49" s="21">
        <f>H49+I49</f>
        <v>33644023.119999997</v>
      </c>
      <c r="K49" s="15">
        <v>5</v>
      </c>
      <c r="L49" s="24">
        <v>2</v>
      </c>
      <c r="M49" s="10">
        <v>5596072</v>
      </c>
      <c r="N49" s="10">
        <v>0</v>
      </c>
      <c r="O49" s="10">
        <v>7915075.6600000001</v>
      </c>
      <c r="P49" s="24">
        <v>0</v>
      </c>
      <c r="Q49" s="24">
        <f>O49/M49*100</f>
        <v>141.43984673535294</v>
      </c>
    </row>
    <row r="50" spans="1:17" ht="24" customHeight="1" x14ac:dyDescent="0.25">
      <c r="A50" s="65"/>
      <c r="B50" s="65" t="s">
        <v>87</v>
      </c>
      <c r="C50" s="65"/>
      <c r="D50" s="65"/>
      <c r="E50" s="65"/>
      <c r="F50" s="65"/>
      <c r="G50" s="65"/>
      <c r="H50" s="28">
        <f>H17+H28+H32</f>
        <v>885542555</v>
      </c>
      <c r="I50" s="28">
        <f t="shared" ref="I50:O50" si="9">I17+I28+I32</f>
        <v>17179772.980000008</v>
      </c>
      <c r="J50" s="28">
        <f t="shared" si="9"/>
        <v>902722327.98000014</v>
      </c>
      <c r="K50" s="28"/>
      <c r="L50" s="28"/>
      <c r="M50" s="28">
        <f t="shared" si="9"/>
        <v>221726888</v>
      </c>
      <c r="N50" s="28"/>
      <c r="O50" s="28">
        <f t="shared" si="9"/>
        <v>107726791.31</v>
      </c>
      <c r="P50" s="28">
        <f>P17+P28+P38/3</f>
        <v>342.72487439725467</v>
      </c>
      <c r="Q50" s="28">
        <f>Q17+Q33+Q38/3</f>
        <v>216.25758181088938</v>
      </c>
    </row>
    <row r="51" spans="1:17" ht="51.75" customHeight="1" x14ac:dyDescent="0.25">
      <c r="A51" s="60" t="s">
        <v>88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</row>
    <row r="52" spans="1:17" x14ac:dyDescent="0.25">
      <c r="A52" s="47"/>
      <c r="B52" s="36"/>
      <c r="C52" s="36"/>
      <c r="D52" s="36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8"/>
      <c r="P52" s="37"/>
      <c r="Q52" s="39"/>
    </row>
    <row r="53" spans="1:17" x14ac:dyDescent="0.25">
      <c r="A53" s="56"/>
      <c r="B53" s="40"/>
      <c r="C53" s="40"/>
      <c r="D53" s="40"/>
      <c r="E53" s="40"/>
      <c r="F53" s="41"/>
      <c r="G53" s="41"/>
      <c r="H53" s="41"/>
      <c r="I53" s="41"/>
      <c r="J53" s="41"/>
      <c r="K53" s="41"/>
      <c r="L53" s="38"/>
      <c r="M53" s="38"/>
      <c r="N53" s="38"/>
      <c r="O53" s="38"/>
      <c r="P53" s="40"/>
      <c r="Q53" s="40"/>
    </row>
    <row r="54" spans="1:17" ht="15.75" x14ac:dyDescent="0.25">
      <c r="F54" s="43"/>
      <c r="G54" s="44"/>
      <c r="H54" s="44"/>
      <c r="I54" s="44"/>
      <c r="J54" s="45"/>
      <c r="K54" s="46"/>
      <c r="L54" s="44"/>
      <c r="M54" s="44"/>
      <c r="N54" s="43"/>
      <c r="O54" s="43"/>
      <c r="P54" s="43"/>
      <c r="Q54" s="43"/>
    </row>
    <row r="55" spans="1:17" ht="15.75" x14ac:dyDescent="0.25">
      <c r="F55" s="43"/>
      <c r="G55" s="47"/>
      <c r="H55" s="47"/>
      <c r="I55" s="47"/>
      <c r="J55" s="47"/>
      <c r="K55" s="38"/>
      <c r="L55" s="38"/>
      <c r="M55" s="38"/>
      <c r="N55" s="48"/>
      <c r="O55" s="48"/>
      <c r="P55" s="48"/>
      <c r="Q55" s="38"/>
    </row>
    <row r="56" spans="1:17" x14ac:dyDescent="0.25">
      <c r="B56" s="36"/>
      <c r="C56" s="36"/>
      <c r="D56" s="36"/>
      <c r="E56" s="37"/>
      <c r="F56" s="37"/>
      <c r="G56" s="41"/>
      <c r="H56" s="41"/>
      <c r="I56" s="41"/>
      <c r="J56" s="41"/>
      <c r="K56" s="41"/>
      <c r="L56" s="38"/>
      <c r="M56" s="38"/>
      <c r="N56" s="38"/>
      <c r="O56" s="38"/>
      <c r="P56" s="38"/>
      <c r="Q56" s="38"/>
    </row>
    <row r="57" spans="1:17" x14ac:dyDescent="0.25">
      <c r="B57" s="36"/>
      <c r="C57" s="36"/>
      <c r="D57" s="36"/>
      <c r="E57" s="37"/>
      <c r="F57" s="37"/>
      <c r="G57" s="49"/>
      <c r="H57" s="49"/>
      <c r="I57" s="49"/>
      <c r="J57" s="50"/>
      <c r="K57" s="51"/>
      <c r="L57" s="51"/>
      <c r="M57" s="49"/>
      <c r="N57" s="38"/>
      <c r="O57" s="38"/>
      <c r="P57" s="38"/>
      <c r="Q57" s="38"/>
    </row>
    <row r="58" spans="1:17" x14ac:dyDescent="0.25">
      <c r="B58" s="37"/>
      <c r="C58" s="37"/>
      <c r="D58" s="37"/>
      <c r="E58" s="37"/>
      <c r="F58" s="38"/>
      <c r="G58" s="47"/>
      <c r="H58" s="47"/>
      <c r="I58" s="47"/>
      <c r="J58" s="47"/>
      <c r="K58" s="38"/>
      <c r="L58" s="38"/>
      <c r="M58" s="38"/>
      <c r="N58" s="38"/>
      <c r="O58" s="38"/>
      <c r="P58" s="38"/>
      <c r="Q58" s="38"/>
    </row>
    <row r="59" spans="1:17" x14ac:dyDescent="0.25">
      <c r="B59" s="40"/>
      <c r="C59" s="40"/>
      <c r="D59" s="40"/>
      <c r="E59" s="40"/>
      <c r="F59" s="41"/>
      <c r="G59" s="41"/>
      <c r="H59" s="41"/>
      <c r="I59" s="41"/>
      <c r="J59" s="41"/>
      <c r="K59" s="41"/>
      <c r="L59" s="38"/>
      <c r="M59" s="38"/>
      <c r="N59" s="38"/>
      <c r="O59" s="38"/>
      <c r="P59" s="38"/>
      <c r="Q59" s="38"/>
    </row>
    <row r="60" spans="1:17" ht="15.75" x14ac:dyDescent="0.25">
      <c r="F60" s="43"/>
      <c r="G60" s="43"/>
      <c r="H60" s="43"/>
      <c r="I60" s="43"/>
      <c r="J60" s="43"/>
      <c r="K60" s="29"/>
      <c r="L60" s="43"/>
      <c r="M60" s="43"/>
      <c r="N60" s="38"/>
      <c r="O60" s="38"/>
      <c r="P60" s="38"/>
      <c r="Q60" s="38"/>
    </row>
    <row r="61" spans="1:17" ht="15.75" x14ac:dyDescent="0.25">
      <c r="F61" s="43"/>
      <c r="G61" s="43"/>
      <c r="H61" s="43"/>
      <c r="I61" s="43"/>
      <c r="J61" s="43"/>
      <c r="K61" s="43"/>
      <c r="L61" s="59"/>
      <c r="M61" s="59"/>
    </row>
    <row r="62" spans="1:17" ht="15.75" x14ac:dyDescent="0.25">
      <c r="F62" s="43"/>
      <c r="G62" s="37"/>
      <c r="H62" s="43"/>
      <c r="I62" s="43"/>
      <c r="J62" s="43"/>
      <c r="K62" s="43"/>
      <c r="L62" s="43"/>
      <c r="M62" s="38"/>
    </row>
    <row r="63" spans="1:17" ht="15.75" x14ac:dyDescent="0.25">
      <c r="F63" s="43"/>
      <c r="G63" s="37"/>
      <c r="H63" s="52"/>
      <c r="I63" s="52"/>
      <c r="J63" s="52"/>
      <c r="K63" s="43"/>
      <c r="L63" s="43"/>
      <c r="M63" s="38"/>
    </row>
    <row r="64" spans="1:17" ht="15.75" x14ac:dyDescent="0.25">
      <c r="G64" s="38"/>
      <c r="H64" s="38"/>
      <c r="I64" s="38"/>
      <c r="J64" s="38"/>
      <c r="K64" s="43"/>
      <c r="L64" s="43"/>
      <c r="M64" s="38"/>
    </row>
    <row r="65" spans="7:13" ht="15.75" x14ac:dyDescent="0.25">
      <c r="G65" s="41"/>
      <c r="H65" s="41"/>
      <c r="I65" s="41"/>
      <c r="J65" s="41"/>
      <c r="K65" s="43"/>
      <c r="L65" s="41"/>
      <c r="M65" s="38"/>
    </row>
    <row r="66" spans="7:13" ht="15.75" x14ac:dyDescent="0.25">
      <c r="G66" s="43"/>
      <c r="H66" s="43"/>
      <c r="I66" s="41"/>
      <c r="J66" s="43"/>
      <c r="K66" s="43"/>
      <c r="L66" s="41"/>
      <c r="M66" s="38"/>
    </row>
    <row r="67" spans="7:13" ht="15.75" x14ac:dyDescent="0.25">
      <c r="G67" s="43"/>
      <c r="H67" s="43"/>
      <c r="I67" s="41"/>
      <c r="J67" s="43"/>
      <c r="K67" s="43"/>
      <c r="L67" s="41"/>
      <c r="M67" s="53"/>
    </row>
  </sheetData>
  <mergeCells count="97">
    <mergeCell ref="A8:Q8"/>
    <mergeCell ref="A3:Q3"/>
    <mergeCell ref="A4:Q4"/>
    <mergeCell ref="A5:Q5"/>
    <mergeCell ref="A6:Q6"/>
    <mergeCell ref="A7:Q7"/>
    <mergeCell ref="N15:O15"/>
    <mergeCell ref="A9:Q9"/>
    <mergeCell ref="B14:K14"/>
    <mergeCell ref="L14:M14"/>
    <mergeCell ref="N14:O14"/>
    <mergeCell ref="P14:Q14"/>
    <mergeCell ref="B15:B16"/>
    <mergeCell ref="C15:E15"/>
    <mergeCell ref="F15:F16"/>
    <mergeCell ref="G15:G16"/>
    <mergeCell ref="H15:H16"/>
    <mergeCell ref="I15:I16"/>
    <mergeCell ref="J15:J16"/>
    <mergeCell ref="K15:K16"/>
    <mergeCell ref="L15:M15"/>
    <mergeCell ref="B17:G17"/>
    <mergeCell ref="A18:A19"/>
    <mergeCell ref="B18:B19"/>
    <mergeCell ref="C18:C19"/>
    <mergeCell ref="D18:D19"/>
    <mergeCell ref="E18:E19"/>
    <mergeCell ref="F18:F19"/>
    <mergeCell ref="K18:K19"/>
    <mergeCell ref="L18:L19"/>
    <mergeCell ref="N18:N19"/>
    <mergeCell ref="P18:P19"/>
    <mergeCell ref="A22:A24"/>
    <mergeCell ref="B22:B24"/>
    <mergeCell ref="C22:C24"/>
    <mergeCell ref="D22:D24"/>
    <mergeCell ref="E22:E24"/>
    <mergeCell ref="F22:F24"/>
    <mergeCell ref="K22:K24"/>
    <mergeCell ref="L22:L24"/>
    <mergeCell ref="N22:N24"/>
    <mergeCell ref="P22:P24"/>
    <mergeCell ref="L26:L27"/>
    <mergeCell ref="N26:N27"/>
    <mergeCell ref="A26:A27"/>
    <mergeCell ref="B26:B27"/>
    <mergeCell ref="C26:C27"/>
    <mergeCell ref="D26:D27"/>
    <mergeCell ref="E26:E27"/>
    <mergeCell ref="L34:L36"/>
    <mergeCell ref="P26:P27"/>
    <mergeCell ref="A28:G28"/>
    <mergeCell ref="A29:A30"/>
    <mergeCell ref="B29:B30"/>
    <mergeCell ref="C29:C30"/>
    <mergeCell ref="D29:D30"/>
    <mergeCell ref="E29:E30"/>
    <mergeCell ref="F29:F30"/>
    <mergeCell ref="K29:K30"/>
    <mergeCell ref="L29:L30"/>
    <mergeCell ref="N29:N30"/>
    <mergeCell ref="P29:P30"/>
    <mergeCell ref="F26:F27"/>
    <mergeCell ref="A32:G32"/>
    <mergeCell ref="K26:K27"/>
    <mergeCell ref="I39:I43"/>
    <mergeCell ref="P34:P36"/>
    <mergeCell ref="A38:G38"/>
    <mergeCell ref="F34:F36"/>
    <mergeCell ref="B39:B47"/>
    <mergeCell ref="C39:C47"/>
    <mergeCell ref="D39:D47"/>
    <mergeCell ref="E39:E47"/>
    <mergeCell ref="A34:A36"/>
    <mergeCell ref="B34:B36"/>
    <mergeCell ref="C34:C36"/>
    <mergeCell ref="D34:D36"/>
    <mergeCell ref="E34:E36"/>
    <mergeCell ref="K39:K47"/>
    <mergeCell ref="A39:A47"/>
    <mergeCell ref="K34:K35"/>
    <mergeCell ref="J39:J43"/>
    <mergeCell ref="N34:N36"/>
    <mergeCell ref="L61:M61"/>
    <mergeCell ref="A51:Q51"/>
    <mergeCell ref="A14:A17"/>
    <mergeCell ref="A48:G48"/>
    <mergeCell ref="A50:G50"/>
    <mergeCell ref="L39:L47"/>
    <mergeCell ref="M39:M43"/>
    <mergeCell ref="N39:N47"/>
    <mergeCell ref="O39:O43"/>
    <mergeCell ref="P39:P47"/>
    <mergeCell ref="Q39:Q43"/>
    <mergeCell ref="F39:F47"/>
    <mergeCell ref="G39:G43"/>
    <mergeCell ref="H39:H43"/>
  </mergeCells>
  <printOptions horizontalCentered="1"/>
  <pageMargins left="0.19685039370078741" right="0.19685039370078741" top="0.39370078740157483" bottom="0.19685039370078741" header="0" footer="0"/>
  <pageSetup paperSize="5" scale="67" fitToHeight="0" orientation="landscape" r:id="rId1"/>
  <rowBreaks count="2" manualBreakCount="2">
    <brk id="25" max="16" man="1"/>
    <brk id="3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Trimestre</vt:lpstr>
      <vt:lpstr>Trimestre!Área_de_impresión</vt:lpstr>
      <vt:lpstr>Trimestre!Títulos_a_imprimir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EF. Florian</dc:creator>
  <cp:lastModifiedBy>Ada Ysabel Valenzuela Guerrero</cp:lastModifiedBy>
  <cp:lastPrinted>2024-10-16T15:19:06Z</cp:lastPrinted>
  <dcterms:created xsi:type="dcterms:W3CDTF">2024-10-14T21:34:24Z</dcterms:created>
  <dcterms:modified xsi:type="dcterms:W3CDTF">2024-10-16T16:03:13Z</dcterms:modified>
</cp:coreProperties>
</file>